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Default Extension="vml" ContentType="application/vnd.openxmlformats-officedocument.vmlDrawing"/>
  <Default Extension="docx" ContentType="application/vnd.openxmlformats-officedocument.wordprocessingml.document"/>
  <Default Extension="bin" ContentType="application/vnd.openxmlformats-officedocument.oleObjec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13500" yWindow="0" windowWidth="13560" windowHeight="160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97" i="1" l="1"/>
  <c r="C156" i="1"/>
  <c r="C81" i="1"/>
  <c r="C188" i="1"/>
  <c r="C140" i="1"/>
  <c r="C18" i="1"/>
  <c r="C72" i="1"/>
  <c r="C70" i="1"/>
  <c r="C69" i="1"/>
  <c r="C58" i="1"/>
  <c r="C30" i="1"/>
  <c r="C27" i="1"/>
  <c r="C44" i="1"/>
  <c r="C80" i="1"/>
  <c r="C126" i="1"/>
  <c r="C131" i="1"/>
  <c r="C147" i="1"/>
  <c r="C19" i="1"/>
  <c r="C89" i="1"/>
  <c r="C103" i="1"/>
  <c r="C105" i="1"/>
  <c r="C113" i="1"/>
  <c r="C91" i="1"/>
  <c r="C127" i="1"/>
  <c r="C165" i="1"/>
  <c r="C174" i="1"/>
  <c r="C182" i="1"/>
  <c r="C128" i="1"/>
  <c r="C125" i="1"/>
  <c r="C107" i="1"/>
  <c r="C102" i="1"/>
  <c r="C92" i="1"/>
  <c r="C90" i="1"/>
  <c r="C8" i="1"/>
  <c r="C9" i="1"/>
  <c r="C41" i="1"/>
  <c r="C42" i="1"/>
  <c r="C45" i="1"/>
  <c r="C37" i="1"/>
</calcChain>
</file>

<file path=xl/sharedStrings.xml><?xml version="1.0" encoding="utf-8"?>
<sst xmlns="http://schemas.openxmlformats.org/spreadsheetml/2006/main" count="63" uniqueCount="60">
  <si>
    <t>Planck Constant (h)</t>
  </si>
  <si>
    <t>Index of Refraction Of Air (n)</t>
  </si>
  <si>
    <t>Index of Refraction Of Diamond (n)</t>
  </si>
  <si>
    <t>n=c/v</t>
  </si>
  <si>
    <t>v=c/n</t>
  </si>
  <si>
    <t>Speed of Light</t>
  </si>
  <si>
    <t>Speed Of Light in Air (m/s)</t>
  </si>
  <si>
    <t>Speed of Light in Diamond (m/s)</t>
  </si>
  <si>
    <t>Frequency Of Incident Blue Light  (Hz)</t>
  </si>
  <si>
    <t>Lamda of air    lamda = Vair/Fblue</t>
  </si>
  <si>
    <t>461.085 nm</t>
  </si>
  <si>
    <t>Rest Mass Calculation of Incident Blue Light Ray</t>
  </si>
  <si>
    <t>Calculating the Time Dilated Mass inside of the Diamond</t>
  </si>
  <si>
    <t>First Term</t>
  </si>
  <si>
    <t>Bottom Term</t>
  </si>
  <si>
    <t>Calculating the Frequency of Light Inside of the Diamond</t>
  </si>
  <si>
    <t>Fdiamond (hz)</t>
  </si>
  <si>
    <t>Dilated Light Mass In Diamond (kg)</t>
  </si>
  <si>
    <t>Rest Mass (kg)</t>
  </si>
  <si>
    <t>Coulomb Constant</t>
  </si>
  <si>
    <t>v air</t>
  </si>
  <si>
    <t>v diamond</t>
  </si>
  <si>
    <t>vacuum Permitivity Constant Eo</t>
  </si>
  <si>
    <t>Frequency In Diamond</t>
  </si>
  <si>
    <t>Frequency In Incident Blue Light</t>
  </si>
  <si>
    <t>The Time it takes for the blue light in air to complete one cycle is:</t>
  </si>
  <si>
    <t>Time Stationary (seconds)</t>
  </si>
  <si>
    <t>Velocity of Light in Air</t>
  </si>
  <si>
    <t>Velocity of Light in Diamond</t>
  </si>
  <si>
    <t>Speed Of Light</t>
  </si>
  <si>
    <t>Dilated Time</t>
  </si>
  <si>
    <t>Difference in Velocity</t>
  </si>
  <si>
    <t>Acceleration of Light (m/s^2)</t>
  </si>
  <si>
    <t>Average Velocity of Light In Diamond</t>
  </si>
  <si>
    <t>Distance To Light Travels to Slow Down</t>
  </si>
  <si>
    <t>Calculation Of Light Entering The Diamond</t>
  </si>
  <si>
    <t>Calculation Of Light Exiting The Diamond</t>
  </si>
  <si>
    <t>Frequency Of Light Inside of the  Diamond</t>
  </si>
  <si>
    <t>Velocity of Light Inside of the Diamond</t>
  </si>
  <si>
    <t>The Rest Mass of Light Inside the Diamond (kg)</t>
  </si>
  <si>
    <t>Frequency of the Light Exiting The Diamond (Hz)</t>
  </si>
  <si>
    <t xml:space="preserve">Wavelength of Light as it Exits The diamond </t>
  </si>
  <si>
    <t>We can calculate the rest mass time inside of the diamond</t>
  </si>
  <si>
    <t>Rest Mass Time in Diamond</t>
  </si>
  <si>
    <t>Dilated Time Outside Of The Diamond (Seconds)</t>
  </si>
  <si>
    <t>Acceleration of light outside of the diamond (m/s^2)</t>
  </si>
  <si>
    <t>Velocity of Light outside of the Diamond</t>
  </si>
  <si>
    <t>Distance to Accelerate Light back to its incident light speed</t>
  </si>
  <si>
    <t>as Predicted by Snells law</t>
  </si>
  <si>
    <t>Calculation Of Number Of Electric Fields in a String</t>
  </si>
  <si>
    <t>Wavelength In Diamond - Lamda - meters</t>
  </si>
  <si>
    <t>Dilated Masss Outside of the Diamond (kg)</t>
  </si>
  <si>
    <t>154.367 nm</t>
  </si>
  <si>
    <t>Frequency of Light After It Exits the Diamond</t>
  </si>
  <si>
    <t>Nbig/Nsmall</t>
  </si>
  <si>
    <t>Nsmall/Nbig</t>
  </si>
  <si>
    <t>Proving Einsteins Theory of Relativity with Optics</t>
  </si>
  <si>
    <t>1,251nm</t>
  </si>
  <si>
    <t>90.4 Micro Meters</t>
  </si>
  <si>
    <t>30.2 Micrometers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</si>
</sst>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2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3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11" fontId="0" fillId="0" borderId="0" xfId="0" applyNumberFormat="1"/>
    <xf numFmtId="11" fontId="2" fillId="0" borderId="0" xfId="0" applyNumberFormat="1" applyFont="1"/>
    <xf numFmtId="0" fontId="0" fillId="2" borderId="0" xfId="0" applyFill="1"/>
    <xf numFmtId="0" fontId="3" fillId="2" borderId="0" xfId="0" applyFont="1" applyFill="1"/>
    <xf numFmtId="0" fontId="1" fillId="0" borderId="0" xfId="0" applyFont="1"/>
    <xf numFmtId="0" fontId="0" fillId="0" borderId="0" xfId="0" applyFont="1"/>
    <xf numFmtId="0" fontId="0" fillId="3" borderId="0" xfId="0" applyFill="1"/>
    <xf numFmtId="11" fontId="0" fillId="3" borderId="0" xfId="0" applyNumberFormat="1" applyFill="1"/>
    <xf numFmtId="0" fontId="0" fillId="4" borderId="0" xfId="0" applyFill="1"/>
    <xf numFmtId="0" fontId="6" fillId="4" borderId="0" xfId="0" applyFont="1" applyFill="1"/>
    <xf numFmtId="0" fontId="0" fillId="5" borderId="0" xfId="0" applyFill="1"/>
    <xf numFmtId="11" fontId="0" fillId="5" borderId="0" xfId="0" applyNumberFormat="1" applyFill="1"/>
  </cellXfs>
  <cellStyles count="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1" Type="http://schemas.openxmlformats.org/officeDocument/2006/relationships/image" Target="../media/image11.emf"/><Relationship Id="rId12" Type="http://schemas.openxmlformats.org/officeDocument/2006/relationships/image" Target="../media/image12.emf"/><Relationship Id="rId13" Type="http://schemas.openxmlformats.org/officeDocument/2006/relationships/image" Target="../media/image13.emf"/><Relationship Id="rId14" Type="http://schemas.openxmlformats.org/officeDocument/2006/relationships/image" Target="../media/image14.emf"/><Relationship Id="rId15" Type="http://schemas.openxmlformats.org/officeDocument/2006/relationships/image" Target="../media/image15.emf"/><Relationship Id="rId16" Type="http://schemas.openxmlformats.org/officeDocument/2006/relationships/image" Target="../media/image16.emf"/><Relationship Id="rId1" Type="http://schemas.openxmlformats.org/officeDocument/2006/relationships/image" Target="../media/image1.emf"/><Relationship Id="rId2" Type="http://schemas.openxmlformats.org/officeDocument/2006/relationships/image" Target="../media/image2.emf"/><Relationship Id="rId3" Type="http://schemas.openxmlformats.org/officeDocument/2006/relationships/image" Target="../media/image3.emf"/><Relationship Id="rId4" Type="http://schemas.openxmlformats.org/officeDocument/2006/relationships/image" Target="../media/image4.emf"/><Relationship Id="rId5" Type="http://schemas.openxmlformats.org/officeDocument/2006/relationships/image" Target="../media/image5.emf"/><Relationship Id="rId6" Type="http://schemas.openxmlformats.org/officeDocument/2006/relationships/image" Target="../media/image6.emf"/><Relationship Id="rId7" Type="http://schemas.openxmlformats.org/officeDocument/2006/relationships/image" Target="../media/image7.emf"/><Relationship Id="rId8" Type="http://schemas.openxmlformats.org/officeDocument/2006/relationships/image" Target="../media/image8.emf"/><Relationship Id="rId9" Type="http://schemas.openxmlformats.org/officeDocument/2006/relationships/image" Target="../media/image9.emf"/><Relationship Id="rId10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51</xdr:row>
          <xdr:rowOff>50800</xdr:rowOff>
        </xdr:from>
        <xdr:to>
          <xdr:col>1</xdr:col>
          <xdr:colOff>1193800</xdr:colOff>
          <xdr:row>55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61</xdr:row>
          <xdr:rowOff>12700</xdr:rowOff>
        </xdr:from>
        <xdr:to>
          <xdr:col>1</xdr:col>
          <xdr:colOff>3060700</xdr:colOff>
          <xdr:row>66</xdr:row>
          <xdr:rowOff>25400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74</xdr:row>
          <xdr:rowOff>127000</xdr:rowOff>
        </xdr:from>
        <xdr:to>
          <xdr:col>1</xdr:col>
          <xdr:colOff>1689100</xdr:colOff>
          <xdr:row>78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83</xdr:row>
          <xdr:rowOff>63500</xdr:rowOff>
        </xdr:from>
        <xdr:to>
          <xdr:col>1</xdr:col>
          <xdr:colOff>1397000</xdr:colOff>
          <xdr:row>87</xdr:row>
          <xdr:rowOff>25400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812800</xdr:colOff>
          <xdr:row>93</xdr:row>
          <xdr:rowOff>25400</xdr:rowOff>
        </xdr:from>
        <xdr:to>
          <xdr:col>2</xdr:col>
          <xdr:colOff>1689100</xdr:colOff>
          <xdr:row>99</xdr:row>
          <xdr:rowOff>76200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117</xdr:row>
          <xdr:rowOff>165100</xdr:rowOff>
        </xdr:from>
        <xdr:to>
          <xdr:col>1</xdr:col>
          <xdr:colOff>1651000</xdr:colOff>
          <xdr:row>122</xdr:row>
          <xdr:rowOff>127000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133</xdr:row>
          <xdr:rowOff>0</xdr:rowOff>
        </xdr:from>
        <xdr:to>
          <xdr:col>1</xdr:col>
          <xdr:colOff>2781300</xdr:colOff>
          <xdr:row>137</xdr:row>
          <xdr:rowOff>114300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141</xdr:row>
          <xdr:rowOff>0</xdr:rowOff>
        </xdr:from>
        <xdr:to>
          <xdr:col>1</xdr:col>
          <xdr:colOff>2768600</xdr:colOff>
          <xdr:row>144</xdr:row>
          <xdr:rowOff>165100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148</xdr:row>
          <xdr:rowOff>0</xdr:rowOff>
        </xdr:from>
        <xdr:to>
          <xdr:col>1</xdr:col>
          <xdr:colOff>2705100</xdr:colOff>
          <xdr:row>153</xdr:row>
          <xdr:rowOff>25400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159</xdr:row>
          <xdr:rowOff>0</xdr:rowOff>
        </xdr:from>
        <xdr:to>
          <xdr:col>1</xdr:col>
          <xdr:colOff>1663700</xdr:colOff>
          <xdr:row>163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167</xdr:row>
          <xdr:rowOff>0</xdr:rowOff>
        </xdr:from>
        <xdr:to>
          <xdr:col>2</xdr:col>
          <xdr:colOff>0</xdr:colOff>
          <xdr:row>171</xdr:row>
          <xdr:rowOff>76200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175</xdr:row>
          <xdr:rowOff>12700</xdr:rowOff>
        </xdr:from>
        <xdr:to>
          <xdr:col>1</xdr:col>
          <xdr:colOff>2298700</xdr:colOff>
          <xdr:row>180</xdr:row>
          <xdr:rowOff>25400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25400</xdr:colOff>
          <xdr:row>182</xdr:row>
          <xdr:rowOff>152400</xdr:rowOff>
        </xdr:from>
        <xdr:to>
          <xdr:col>1</xdr:col>
          <xdr:colOff>3467100</xdr:colOff>
          <xdr:row>185</xdr:row>
          <xdr:rowOff>127000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190</xdr:row>
          <xdr:rowOff>0</xdr:rowOff>
        </xdr:from>
        <xdr:to>
          <xdr:col>1</xdr:col>
          <xdr:colOff>2908300</xdr:colOff>
          <xdr:row>194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107</xdr:row>
          <xdr:rowOff>177800</xdr:rowOff>
        </xdr:from>
        <xdr:to>
          <xdr:col>1</xdr:col>
          <xdr:colOff>2032000</xdr:colOff>
          <xdr:row>111</xdr:row>
          <xdr:rowOff>0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203200</xdr:colOff>
          <xdr:row>24</xdr:row>
          <xdr:rowOff>12700</xdr:rowOff>
        </xdr:from>
        <xdr:to>
          <xdr:col>1</xdr:col>
          <xdr:colOff>1778000</xdr:colOff>
          <xdr:row>28</xdr:row>
          <xdr:rowOff>88900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0" Type="http://schemas.openxmlformats.org/officeDocument/2006/relationships/image" Target="../media/image9.emf"/><Relationship Id="rId21" Type="http://schemas.openxmlformats.org/officeDocument/2006/relationships/oleObject" Target="../embeddings/oleObject9.bin"/><Relationship Id="rId22" Type="http://schemas.openxmlformats.org/officeDocument/2006/relationships/image" Target="../media/image10.emf"/><Relationship Id="rId23" Type="http://schemas.openxmlformats.org/officeDocument/2006/relationships/oleObject" Target="../embeddings/oleObject10.bin"/><Relationship Id="rId24" Type="http://schemas.openxmlformats.org/officeDocument/2006/relationships/image" Target="../media/image11.emf"/><Relationship Id="rId25" Type="http://schemas.openxmlformats.org/officeDocument/2006/relationships/oleObject" Target="../embeddings/oleObject11.bin"/><Relationship Id="rId26" Type="http://schemas.openxmlformats.org/officeDocument/2006/relationships/image" Target="../media/image12.emf"/><Relationship Id="rId27" Type="http://schemas.openxmlformats.org/officeDocument/2006/relationships/oleObject" Target="../embeddings/oleObject12.bin"/><Relationship Id="rId28" Type="http://schemas.openxmlformats.org/officeDocument/2006/relationships/image" Target="../media/image13.emf"/><Relationship Id="rId29" Type="http://schemas.openxmlformats.org/officeDocument/2006/relationships/oleObject" Target="../embeddings/oleObject13.bin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oleObject" Target="../embeddings/oleObject1.bin"/><Relationship Id="rId4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30" Type="http://schemas.openxmlformats.org/officeDocument/2006/relationships/image" Target="../media/image14.emf"/><Relationship Id="rId31" Type="http://schemas.openxmlformats.org/officeDocument/2006/relationships/oleObject" Target="../embeddings/oleObject14.bin"/><Relationship Id="rId32" Type="http://schemas.openxmlformats.org/officeDocument/2006/relationships/image" Target="../media/image15.emf"/><Relationship Id="rId9" Type="http://schemas.openxmlformats.org/officeDocument/2006/relationships/oleObject" Target="../embeddings/oleObject4.bin"/><Relationship Id="rId6" Type="http://schemas.openxmlformats.org/officeDocument/2006/relationships/image" Target="../media/image2.emf"/><Relationship Id="rId7" Type="http://schemas.openxmlformats.org/officeDocument/2006/relationships/oleObject" Target="../embeddings/oleObject3.bin"/><Relationship Id="rId8" Type="http://schemas.openxmlformats.org/officeDocument/2006/relationships/image" Target="../media/image3.emf"/><Relationship Id="rId33" Type="http://schemas.openxmlformats.org/officeDocument/2006/relationships/oleObject" Target="../embeddings/oleObject15.bin"/><Relationship Id="rId34" Type="http://schemas.openxmlformats.org/officeDocument/2006/relationships/image" Target="../media/image16.emf"/><Relationship Id="rId10" Type="http://schemas.openxmlformats.org/officeDocument/2006/relationships/image" Target="../media/image4.emf"/><Relationship Id="rId11" Type="http://schemas.openxmlformats.org/officeDocument/2006/relationships/package" Target="../embeddings/Microsoft_Word_Document1.docx"/><Relationship Id="rId12" Type="http://schemas.openxmlformats.org/officeDocument/2006/relationships/image" Target="../media/image5.emf"/><Relationship Id="rId13" Type="http://schemas.openxmlformats.org/officeDocument/2006/relationships/oleObject" Target="../embeddings/oleObject5.bin"/><Relationship Id="rId14" Type="http://schemas.openxmlformats.org/officeDocument/2006/relationships/image" Target="../media/image6.emf"/><Relationship Id="rId15" Type="http://schemas.openxmlformats.org/officeDocument/2006/relationships/oleObject" Target="../embeddings/oleObject6.bin"/><Relationship Id="rId16" Type="http://schemas.openxmlformats.org/officeDocument/2006/relationships/image" Target="../media/image7.emf"/><Relationship Id="rId17" Type="http://schemas.openxmlformats.org/officeDocument/2006/relationships/oleObject" Target="../embeddings/oleObject7.bin"/><Relationship Id="rId18" Type="http://schemas.openxmlformats.org/officeDocument/2006/relationships/image" Target="../media/image8.emf"/><Relationship Id="rId19" Type="http://schemas.openxmlformats.org/officeDocument/2006/relationships/oleObject" Target="../embeddings/oleObject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198"/>
  <sheetViews>
    <sheetView tabSelected="1" showRuler="0" workbookViewId="0">
      <selection activeCell="C147" sqref="C147"/>
    </sheetView>
  </sheetViews>
  <sheetFormatPr baseColWidth="10" defaultRowHeight="15" x14ac:dyDescent="0"/>
  <cols>
    <col min="2" max="2" width="49.83203125" customWidth="1"/>
    <col min="3" max="3" width="22.5" customWidth="1"/>
    <col min="6" max="6" width="12.1640625" bestFit="1" customWidth="1"/>
    <col min="10" max="10" width="12.1640625" bestFit="1" customWidth="1"/>
  </cols>
  <sheetData>
    <row r="1" spans="2:11">
      <c r="B1" s="3"/>
      <c r="C1" s="3"/>
      <c r="D1" s="3"/>
      <c r="E1" s="3"/>
      <c r="F1" s="3"/>
      <c r="G1" s="3"/>
      <c r="H1" s="3"/>
      <c r="I1" s="3"/>
      <c r="J1" s="3"/>
      <c r="K1" s="3"/>
    </row>
    <row r="2" spans="2:11" ht="25">
      <c r="B2" s="4" t="s">
        <v>56</v>
      </c>
      <c r="C2" s="3"/>
      <c r="D2" s="3"/>
      <c r="E2" s="3"/>
      <c r="F2" s="3"/>
      <c r="G2" s="3"/>
      <c r="H2" s="3"/>
      <c r="I2" s="3"/>
      <c r="J2" s="3"/>
      <c r="K2" s="3"/>
    </row>
    <row r="5" spans="2:11" ht="20">
      <c r="B5" s="10" t="s">
        <v>49</v>
      </c>
      <c r="C5" s="9"/>
    </row>
    <row r="6" spans="2:11">
      <c r="B6" s="7"/>
      <c r="C6" s="7"/>
    </row>
    <row r="7" spans="2:11">
      <c r="B7" s="7" t="s">
        <v>19</v>
      </c>
      <c r="C7" s="7">
        <v>8987551792.2999992</v>
      </c>
    </row>
    <row r="8" spans="2:11">
      <c r="B8" s="7" t="s">
        <v>20</v>
      </c>
      <c r="C8" s="7">
        <f>C37/C35</f>
        <v>299705543.39241624</v>
      </c>
    </row>
    <row r="9" spans="2:11">
      <c r="B9" s="7" t="s">
        <v>21</v>
      </c>
      <c r="C9" s="7">
        <f>C37/C36</f>
        <v>123881180.99173555</v>
      </c>
    </row>
    <row r="10" spans="2:11">
      <c r="B10" s="7" t="s">
        <v>22</v>
      </c>
      <c r="C10" s="8">
        <v>8.8541878200000004E-12</v>
      </c>
    </row>
    <row r="11" spans="2:11">
      <c r="B11" s="7"/>
      <c r="C11" s="7"/>
      <c r="J11" s="1"/>
    </row>
    <row r="12" spans="2:11">
      <c r="B12" s="7"/>
      <c r="C12" s="7"/>
    </row>
    <row r="13" spans="2:11">
      <c r="B13" s="7"/>
      <c r="C13" s="7"/>
    </row>
    <row r="14" spans="2:11">
      <c r="B14" s="7"/>
      <c r="C14" s="7"/>
    </row>
    <row r="15" spans="2:11">
      <c r="B15" s="7"/>
      <c r="C15" s="7"/>
    </row>
    <row r="16" spans="2:11">
      <c r="B16" s="7"/>
      <c r="C16" s="7"/>
    </row>
    <row r="17" spans="2:3">
      <c r="B17" s="7" t="s">
        <v>24</v>
      </c>
      <c r="C17" s="7">
        <v>650000000000000</v>
      </c>
    </row>
    <row r="18" spans="2:3">
      <c r="B18" s="7" t="s">
        <v>23</v>
      </c>
      <c r="C18" s="8">
        <f>C80</f>
        <v>137110784102060.53</v>
      </c>
    </row>
    <row r="19" spans="2:3">
      <c r="B19" s="7" t="s">
        <v>53</v>
      </c>
      <c r="C19" s="8">
        <f>C147</f>
        <v>990803718086395.12</v>
      </c>
    </row>
    <row r="20" spans="2:3">
      <c r="B20" s="7"/>
      <c r="C20" s="7"/>
    </row>
    <row r="21" spans="2:3">
      <c r="B21" s="7"/>
      <c r="C21" s="8"/>
    </row>
    <row r="22" spans="2:3">
      <c r="B22" s="7"/>
      <c r="C22" s="8"/>
    </row>
    <row r="23" spans="2:3">
      <c r="B23" s="7"/>
      <c r="C23" s="8"/>
    </row>
    <row r="24" spans="2:3">
      <c r="B24" s="11"/>
      <c r="C24" s="11"/>
    </row>
    <row r="25" spans="2:3">
      <c r="B25" s="11"/>
      <c r="C25" s="11"/>
    </row>
    <row r="26" spans="2:3">
      <c r="B26" s="11"/>
      <c r="C26" s="11" t="s">
        <v>54</v>
      </c>
    </row>
    <row r="27" spans="2:3">
      <c r="B27" s="11"/>
      <c r="C27" s="11">
        <f>C8/C9</f>
        <v>2.4192984034629959</v>
      </c>
    </row>
    <row r="28" spans="2:3">
      <c r="B28" s="11"/>
      <c r="C28" s="11"/>
    </row>
    <row r="29" spans="2:3">
      <c r="B29" s="11"/>
      <c r="C29" s="11" t="s">
        <v>55</v>
      </c>
    </row>
    <row r="30" spans="2:3">
      <c r="B30" s="11"/>
      <c r="C30" s="11">
        <f>C9/C8</f>
        <v>0.41334297520661156</v>
      </c>
    </row>
    <row r="31" spans="2:3">
      <c r="B31" s="11"/>
      <c r="C31" s="12"/>
    </row>
    <row r="34" spans="2:5">
      <c r="B34" t="s">
        <v>0</v>
      </c>
      <c r="C34" s="2">
        <v>6.6260700399999999E-34</v>
      </c>
    </row>
    <row r="35" spans="2:5">
      <c r="B35" t="s">
        <v>1</v>
      </c>
      <c r="C35" s="6">
        <v>1.0002899999999999</v>
      </c>
    </row>
    <row r="36" spans="2:5">
      <c r="B36" t="s">
        <v>2</v>
      </c>
      <c r="C36" s="6">
        <v>2.42</v>
      </c>
    </row>
    <row r="37" spans="2:5">
      <c r="B37" t="s">
        <v>5</v>
      </c>
      <c r="C37">
        <f>299792458</f>
        <v>299792458</v>
      </c>
    </row>
    <row r="38" spans="2:5">
      <c r="B38" t="s">
        <v>3</v>
      </c>
    </row>
    <row r="39" spans="2:5">
      <c r="B39" t="s">
        <v>4</v>
      </c>
    </row>
    <row r="41" spans="2:5">
      <c r="B41" t="s">
        <v>6</v>
      </c>
      <c r="C41">
        <f>C37/C35</f>
        <v>299705543.39241624</v>
      </c>
    </row>
    <row r="42" spans="2:5">
      <c r="B42" t="s">
        <v>7</v>
      </c>
      <c r="C42">
        <f>C37/C36</f>
        <v>123881180.99173555</v>
      </c>
    </row>
    <row r="44" spans="2:5">
      <c r="B44" t="s">
        <v>8</v>
      </c>
      <c r="C44" s="1">
        <f>C17</f>
        <v>650000000000000</v>
      </c>
    </row>
    <row r="45" spans="2:5">
      <c r="B45" t="s">
        <v>9</v>
      </c>
      <c r="C45" s="1">
        <f>C41/C44</f>
        <v>4.6108545137294805E-7</v>
      </c>
      <c r="D45" s="5" t="s">
        <v>10</v>
      </c>
    </row>
    <row r="48" spans="2:5" ht="20">
      <c r="B48" s="10" t="s">
        <v>35</v>
      </c>
      <c r="C48" s="9"/>
      <c r="D48" s="9"/>
      <c r="E48" s="9"/>
    </row>
    <row r="51" spans="2:3">
      <c r="B51" s="5" t="s">
        <v>11</v>
      </c>
    </row>
    <row r="58" spans="2:3">
      <c r="B58" t="s">
        <v>18</v>
      </c>
      <c r="C58">
        <f>C34*C44/(C41*C41)</f>
        <v>4.7949030153862752E-36</v>
      </c>
    </row>
    <row r="60" spans="2:3">
      <c r="B60" s="5" t="s">
        <v>12</v>
      </c>
    </row>
    <row r="69" spans="2:3">
      <c r="B69" t="s">
        <v>13</v>
      </c>
      <c r="C69">
        <f>C58*C37</f>
        <v>1.4374757608542632E-27</v>
      </c>
    </row>
    <row r="70" spans="2:3">
      <c r="B70" t="s">
        <v>14</v>
      </c>
      <c r="C70">
        <f>SQRT(C37*C37-(C42-C41)^2)</f>
        <v>242819503.87082967</v>
      </c>
    </row>
    <row r="72" spans="2:3">
      <c r="B72" t="s">
        <v>17</v>
      </c>
      <c r="C72">
        <f>C69/C70</f>
        <v>5.9199353344323737E-36</v>
      </c>
    </row>
    <row r="74" spans="2:3">
      <c r="B74" s="5" t="s">
        <v>15</v>
      </c>
    </row>
    <row r="80" spans="2:3">
      <c r="B80" t="s">
        <v>16</v>
      </c>
      <c r="C80" s="1">
        <f>C72*C42*C42/C34</f>
        <v>137110784102060.53</v>
      </c>
    </row>
    <row r="81" spans="2:4">
      <c r="B81" t="s">
        <v>50</v>
      </c>
      <c r="C81" s="1">
        <f>C42/C80</f>
        <v>9.0351157863354261E-7</v>
      </c>
      <c r="D81" s="5" t="s">
        <v>58</v>
      </c>
    </row>
    <row r="83" spans="2:4">
      <c r="B83" s="5" t="s">
        <v>25</v>
      </c>
    </row>
    <row r="89" spans="2:4">
      <c r="B89" t="s">
        <v>26</v>
      </c>
      <c r="C89" s="1">
        <f>1/C44</f>
        <v>1.5384615384615385E-15</v>
      </c>
    </row>
    <row r="90" spans="2:4">
      <c r="B90" t="s">
        <v>27</v>
      </c>
      <c r="C90">
        <f>C41</f>
        <v>299705543.39241624</v>
      </c>
    </row>
    <row r="91" spans="2:4">
      <c r="B91" t="s">
        <v>28</v>
      </c>
      <c r="C91">
        <f>C9</f>
        <v>123881180.99173555</v>
      </c>
    </row>
    <row r="92" spans="2:4">
      <c r="B92" t="s">
        <v>29</v>
      </c>
      <c r="C92">
        <f>C37</f>
        <v>299792458</v>
      </c>
    </row>
    <row r="102" spans="2:3">
      <c r="B102" t="s">
        <v>31</v>
      </c>
      <c r="C102">
        <f>C91-C90</f>
        <v>-175824362.40068069</v>
      </c>
    </row>
    <row r="103" spans="2:3">
      <c r="B103" t="s">
        <v>30</v>
      </c>
      <c r="C103">
        <f>C89*SQRT(C92*C92-(C91-C90)^2)/C92</f>
        <v>1.2460902785405766E-15</v>
      </c>
    </row>
    <row r="105" spans="2:3">
      <c r="B105" t="s">
        <v>32</v>
      </c>
      <c r="C105">
        <f>C102/C103</f>
        <v>-1.411008218494462E+23</v>
      </c>
    </row>
    <row r="107" spans="2:3">
      <c r="B107" t="s">
        <v>33</v>
      </c>
      <c r="C107">
        <f>(C90+C91)/2</f>
        <v>211793362.19207591</v>
      </c>
    </row>
    <row r="113" spans="2:5">
      <c r="B113" t="s">
        <v>34</v>
      </c>
      <c r="C113">
        <f>C107*C103+0.5*C105*C103*C103</f>
        <v>1.5436713532792738E-7</v>
      </c>
      <c r="D113" s="5" t="s">
        <v>52</v>
      </c>
    </row>
    <row r="117" spans="2:5" ht="20">
      <c r="B117" s="10" t="s">
        <v>36</v>
      </c>
      <c r="C117" s="9"/>
      <c r="D117" s="9"/>
      <c r="E117" s="9"/>
    </row>
    <row r="125" spans="2:5">
      <c r="B125" t="s">
        <v>0</v>
      </c>
      <c r="C125" s="1">
        <f>C34</f>
        <v>6.6260700399999999E-34</v>
      </c>
    </row>
    <row r="126" spans="2:5">
      <c r="B126" t="s">
        <v>37</v>
      </c>
      <c r="C126" s="1">
        <f>C80</f>
        <v>137110784102060.53</v>
      </c>
    </row>
    <row r="127" spans="2:5">
      <c r="B127" t="s">
        <v>38</v>
      </c>
      <c r="C127">
        <f>C91</f>
        <v>123881180.99173555</v>
      </c>
    </row>
    <row r="128" spans="2:5">
      <c r="B128" t="s">
        <v>27</v>
      </c>
      <c r="C128">
        <f>C90</f>
        <v>299705543.39241624</v>
      </c>
    </row>
    <row r="129" spans="2:3">
      <c r="B129" t="s">
        <v>5</v>
      </c>
      <c r="C129">
        <v>299792458</v>
      </c>
    </row>
    <row r="131" spans="2:3">
      <c r="B131" t="s">
        <v>39</v>
      </c>
      <c r="C131">
        <f>C125*C126/(C127*C127)</f>
        <v>5.9199353344323737E-36</v>
      </c>
    </row>
    <row r="140" spans="2:3">
      <c r="B140" t="s">
        <v>51</v>
      </c>
      <c r="C140">
        <f>C131*C129/(SQRT(C129*C129-(C128-C127)^2))</f>
        <v>7.3089349777052131E-36</v>
      </c>
    </row>
    <row r="147" spans="2:4">
      <c r="B147" t="s">
        <v>40</v>
      </c>
      <c r="C147" s="1">
        <f>C140*C128*C128/C125</f>
        <v>990803718086395.12</v>
      </c>
    </row>
    <row r="156" spans="2:4">
      <c r="B156" t="s">
        <v>41</v>
      </c>
      <c r="C156" s="1">
        <f>C8/C147</f>
        <v>3.0248730189593698E-7</v>
      </c>
      <c r="D156" s="5" t="s">
        <v>59</v>
      </c>
    </row>
    <row r="158" spans="2:4">
      <c r="B158" t="s">
        <v>42</v>
      </c>
    </row>
    <row r="165" spans="2:3">
      <c r="B165" t="s">
        <v>43</v>
      </c>
      <c r="C165" s="1">
        <f>1/C126</f>
        <v>7.293372337916429E-15</v>
      </c>
    </row>
    <row r="174" spans="2:3">
      <c r="B174" t="s">
        <v>44</v>
      </c>
      <c r="C174">
        <f>C165*SQRT(C129*C129-(C128-C127)^2)/C129</f>
        <v>5.9073302392353726E-15</v>
      </c>
    </row>
    <row r="182" spans="2:3">
      <c r="B182" t="s">
        <v>45</v>
      </c>
      <c r="C182">
        <f>(C128-C127)/C174</f>
        <v>2.9763760494188807E+22</v>
      </c>
    </row>
    <row r="188" spans="2:3">
      <c r="B188" t="s">
        <v>46</v>
      </c>
      <c r="C188">
        <f>C127+C182*C174</f>
        <v>299705543.39241624</v>
      </c>
    </row>
    <row r="197" spans="2:4">
      <c r="B197" t="s">
        <v>47</v>
      </c>
      <c r="C197">
        <f>C127*C174+0.5*C182*C174*C174</f>
        <v>1.2511333329465796E-6</v>
      </c>
      <c r="D197" s="5" t="s">
        <v>57</v>
      </c>
    </row>
    <row r="198" spans="2:4">
      <c r="B198" t="s">
        <v>48</v>
      </c>
    </row>
  </sheetData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Equation.DSMT4" shapeId="1026" r:id="rId3">
          <objectPr defaultSize="0" autoPict="0" r:id="rId4">
            <anchor moveWithCells="1">
              <from>
                <xdr:col>1</xdr:col>
                <xdr:colOff>12700</xdr:colOff>
                <xdr:row>51</xdr:row>
                <xdr:rowOff>50800</xdr:rowOff>
              </from>
              <to>
                <xdr:col>1</xdr:col>
                <xdr:colOff>1193800</xdr:colOff>
                <xdr:row>55</xdr:row>
                <xdr:rowOff>114300</xdr:rowOff>
              </to>
            </anchor>
          </objectPr>
        </oleObject>
      </mc:Choice>
      <mc:Fallback>
        <oleObject progId="Equation.DSMT4" shapeId="1026" r:id="rId3"/>
      </mc:Fallback>
    </mc:AlternateContent>
    <mc:AlternateContent xmlns:mc="http://schemas.openxmlformats.org/markup-compatibility/2006">
      <mc:Choice Requires="x14">
        <oleObject progId="Equation.DSMT4" shapeId="1027" r:id="rId5">
          <objectPr defaultSize="0" autoPict="0" r:id="rId6">
            <anchor moveWithCells="1">
              <from>
                <xdr:col>1</xdr:col>
                <xdr:colOff>12700</xdr:colOff>
                <xdr:row>61</xdr:row>
                <xdr:rowOff>12700</xdr:rowOff>
              </from>
              <to>
                <xdr:col>1</xdr:col>
                <xdr:colOff>3060700</xdr:colOff>
                <xdr:row>66</xdr:row>
                <xdr:rowOff>25400</xdr:rowOff>
              </to>
            </anchor>
          </objectPr>
        </oleObject>
      </mc:Choice>
      <mc:Fallback>
        <oleObject progId="Equation.DSMT4" shapeId="1027" r:id="rId5"/>
      </mc:Fallback>
    </mc:AlternateContent>
    <mc:AlternateContent xmlns:mc="http://schemas.openxmlformats.org/markup-compatibility/2006">
      <mc:Choice Requires="x14">
        <oleObject progId="Equation.DSMT4" shapeId="1028" r:id="rId7">
          <objectPr defaultSize="0" autoPict="0" r:id="rId8">
            <anchor moveWithCells="1">
              <from>
                <xdr:col>1</xdr:col>
                <xdr:colOff>12700</xdr:colOff>
                <xdr:row>74</xdr:row>
                <xdr:rowOff>127000</xdr:rowOff>
              </from>
              <to>
                <xdr:col>1</xdr:col>
                <xdr:colOff>1689100</xdr:colOff>
                <xdr:row>78</xdr:row>
                <xdr:rowOff>0</xdr:rowOff>
              </to>
            </anchor>
          </objectPr>
        </oleObject>
      </mc:Choice>
      <mc:Fallback>
        <oleObject progId="Equation.DSMT4" shapeId="1028" r:id="rId7"/>
      </mc:Fallback>
    </mc:AlternateContent>
    <mc:AlternateContent xmlns:mc="http://schemas.openxmlformats.org/markup-compatibility/2006">
      <mc:Choice Requires="x14">
        <oleObject progId="Equation.DSMT4" shapeId="1032" r:id="rId9">
          <objectPr defaultSize="0" autoPict="0" r:id="rId10">
            <anchor moveWithCells="1">
              <from>
                <xdr:col>1</xdr:col>
                <xdr:colOff>12700</xdr:colOff>
                <xdr:row>83</xdr:row>
                <xdr:rowOff>63500</xdr:rowOff>
              </from>
              <to>
                <xdr:col>1</xdr:col>
                <xdr:colOff>1397000</xdr:colOff>
                <xdr:row>87</xdr:row>
                <xdr:rowOff>25400</xdr:rowOff>
              </to>
            </anchor>
          </objectPr>
        </oleObject>
      </mc:Choice>
      <mc:Fallback>
        <oleObject progId="Equation.DSMT4" shapeId="1032" r:id="rId9"/>
      </mc:Fallback>
    </mc:AlternateContent>
    <mc:AlternateContent xmlns:mc="http://schemas.openxmlformats.org/markup-compatibility/2006">
      <mc:Choice Requires="x14">
        <oleObject progId="Word.Document.12" shapeId="1033" r:id="rId11">
          <objectPr defaultSize="0" autoPict="0" r:id="rId12">
            <anchor moveWithCells="1">
              <from>
                <xdr:col>0</xdr:col>
                <xdr:colOff>812800</xdr:colOff>
                <xdr:row>93</xdr:row>
                <xdr:rowOff>25400</xdr:rowOff>
              </from>
              <to>
                <xdr:col>2</xdr:col>
                <xdr:colOff>1689100</xdr:colOff>
                <xdr:row>99</xdr:row>
                <xdr:rowOff>76200</xdr:rowOff>
              </to>
            </anchor>
          </objectPr>
        </oleObject>
      </mc:Choice>
      <mc:Fallback>
        <oleObject progId="Word.Document.12" shapeId="1033" r:id="rId11"/>
      </mc:Fallback>
    </mc:AlternateContent>
    <mc:AlternateContent xmlns:mc="http://schemas.openxmlformats.org/markup-compatibility/2006">
      <mc:Choice Requires="x14">
        <oleObject progId="Equation.DSMT4" shapeId="1034" r:id="rId13">
          <objectPr defaultSize="0" autoPict="0" r:id="rId14">
            <anchor moveWithCells="1">
              <from>
                <xdr:col>1</xdr:col>
                <xdr:colOff>12700</xdr:colOff>
                <xdr:row>117</xdr:row>
                <xdr:rowOff>165100</xdr:rowOff>
              </from>
              <to>
                <xdr:col>1</xdr:col>
                <xdr:colOff>1651000</xdr:colOff>
                <xdr:row>122</xdr:row>
                <xdr:rowOff>127000</xdr:rowOff>
              </to>
            </anchor>
          </objectPr>
        </oleObject>
      </mc:Choice>
      <mc:Fallback>
        <oleObject progId="Equation.DSMT4" shapeId="1034" r:id="rId13"/>
      </mc:Fallback>
    </mc:AlternateContent>
    <mc:AlternateContent xmlns:mc="http://schemas.openxmlformats.org/markup-compatibility/2006">
      <mc:Choice Requires="x14">
        <oleObject progId="Equation.DSMT4" shapeId="1035" r:id="rId15">
          <objectPr defaultSize="0" autoPict="0" r:id="rId16">
            <anchor moveWithCells="1">
              <from>
                <xdr:col>1</xdr:col>
                <xdr:colOff>0</xdr:colOff>
                <xdr:row>133</xdr:row>
                <xdr:rowOff>0</xdr:rowOff>
              </from>
              <to>
                <xdr:col>1</xdr:col>
                <xdr:colOff>2781300</xdr:colOff>
                <xdr:row>137</xdr:row>
                <xdr:rowOff>114300</xdr:rowOff>
              </to>
            </anchor>
          </objectPr>
        </oleObject>
      </mc:Choice>
      <mc:Fallback>
        <oleObject progId="Equation.DSMT4" shapeId="1035" r:id="rId15"/>
      </mc:Fallback>
    </mc:AlternateContent>
    <mc:AlternateContent xmlns:mc="http://schemas.openxmlformats.org/markup-compatibility/2006">
      <mc:Choice Requires="x14">
        <oleObject progId="Equation.DSMT4" shapeId="1036" r:id="rId17">
          <objectPr defaultSize="0" autoPict="0" r:id="rId18">
            <anchor moveWithCells="1">
              <from>
                <xdr:col>1</xdr:col>
                <xdr:colOff>0</xdr:colOff>
                <xdr:row>141</xdr:row>
                <xdr:rowOff>0</xdr:rowOff>
              </from>
              <to>
                <xdr:col>1</xdr:col>
                <xdr:colOff>2768600</xdr:colOff>
                <xdr:row>144</xdr:row>
                <xdr:rowOff>165100</xdr:rowOff>
              </to>
            </anchor>
          </objectPr>
        </oleObject>
      </mc:Choice>
      <mc:Fallback>
        <oleObject progId="Equation.DSMT4" shapeId="1036" r:id="rId17"/>
      </mc:Fallback>
    </mc:AlternateContent>
    <mc:AlternateContent xmlns:mc="http://schemas.openxmlformats.org/markup-compatibility/2006">
      <mc:Choice Requires="x14">
        <oleObject progId="Equation.DSMT4" shapeId="1037" r:id="rId19">
          <objectPr defaultSize="0" autoPict="0" r:id="rId20">
            <anchor moveWithCells="1">
              <from>
                <xdr:col>1</xdr:col>
                <xdr:colOff>0</xdr:colOff>
                <xdr:row>148</xdr:row>
                <xdr:rowOff>0</xdr:rowOff>
              </from>
              <to>
                <xdr:col>1</xdr:col>
                <xdr:colOff>2705100</xdr:colOff>
                <xdr:row>153</xdr:row>
                <xdr:rowOff>25400</xdr:rowOff>
              </to>
            </anchor>
          </objectPr>
        </oleObject>
      </mc:Choice>
      <mc:Fallback>
        <oleObject progId="Equation.DSMT4" shapeId="1037" r:id="rId19"/>
      </mc:Fallback>
    </mc:AlternateContent>
    <mc:AlternateContent xmlns:mc="http://schemas.openxmlformats.org/markup-compatibility/2006">
      <mc:Choice Requires="x14">
        <oleObject progId="Equation.DSMT4" shapeId="1038" r:id="rId21">
          <objectPr defaultSize="0" autoPict="0" r:id="rId22">
            <anchor moveWithCells="1">
              <from>
                <xdr:col>1</xdr:col>
                <xdr:colOff>0</xdr:colOff>
                <xdr:row>159</xdr:row>
                <xdr:rowOff>0</xdr:rowOff>
              </from>
              <to>
                <xdr:col>1</xdr:col>
                <xdr:colOff>1663700</xdr:colOff>
                <xdr:row>163</xdr:row>
                <xdr:rowOff>0</xdr:rowOff>
              </to>
            </anchor>
          </objectPr>
        </oleObject>
      </mc:Choice>
      <mc:Fallback>
        <oleObject progId="Equation.DSMT4" shapeId="1038" r:id="rId21"/>
      </mc:Fallback>
    </mc:AlternateContent>
    <mc:AlternateContent xmlns:mc="http://schemas.openxmlformats.org/markup-compatibility/2006">
      <mc:Choice Requires="x14">
        <oleObject progId="Equation.DSMT4" shapeId="1039" r:id="rId23">
          <objectPr defaultSize="0" autoPict="0" r:id="rId24">
            <anchor moveWithCells="1">
              <from>
                <xdr:col>1</xdr:col>
                <xdr:colOff>0</xdr:colOff>
                <xdr:row>167</xdr:row>
                <xdr:rowOff>0</xdr:rowOff>
              </from>
              <to>
                <xdr:col>2</xdr:col>
                <xdr:colOff>0</xdr:colOff>
                <xdr:row>171</xdr:row>
                <xdr:rowOff>76200</xdr:rowOff>
              </to>
            </anchor>
          </objectPr>
        </oleObject>
      </mc:Choice>
      <mc:Fallback>
        <oleObject progId="Equation.DSMT4" shapeId="1039" r:id="rId23"/>
      </mc:Fallback>
    </mc:AlternateContent>
    <mc:AlternateContent xmlns:mc="http://schemas.openxmlformats.org/markup-compatibility/2006">
      <mc:Choice Requires="x14">
        <oleObject progId="Equation.DSMT4" shapeId="1040" r:id="rId25">
          <objectPr defaultSize="0" autoPict="0" r:id="rId26">
            <anchor moveWithCells="1">
              <from>
                <xdr:col>1</xdr:col>
                <xdr:colOff>12700</xdr:colOff>
                <xdr:row>175</xdr:row>
                <xdr:rowOff>12700</xdr:rowOff>
              </from>
              <to>
                <xdr:col>1</xdr:col>
                <xdr:colOff>2298700</xdr:colOff>
                <xdr:row>180</xdr:row>
                <xdr:rowOff>25400</xdr:rowOff>
              </to>
            </anchor>
          </objectPr>
        </oleObject>
      </mc:Choice>
      <mc:Fallback>
        <oleObject progId="Equation.DSMT4" shapeId="1040" r:id="rId25"/>
      </mc:Fallback>
    </mc:AlternateContent>
    <mc:AlternateContent xmlns:mc="http://schemas.openxmlformats.org/markup-compatibility/2006">
      <mc:Choice Requires="x14">
        <oleObject progId="Equation.DSMT4" shapeId="1041" r:id="rId27">
          <objectPr defaultSize="0" autoPict="0" r:id="rId28">
            <anchor moveWithCells="1">
              <from>
                <xdr:col>1</xdr:col>
                <xdr:colOff>25400</xdr:colOff>
                <xdr:row>182</xdr:row>
                <xdr:rowOff>152400</xdr:rowOff>
              </from>
              <to>
                <xdr:col>1</xdr:col>
                <xdr:colOff>3467100</xdr:colOff>
                <xdr:row>185</xdr:row>
                <xdr:rowOff>127000</xdr:rowOff>
              </to>
            </anchor>
          </objectPr>
        </oleObject>
      </mc:Choice>
      <mc:Fallback>
        <oleObject progId="Equation.DSMT4" shapeId="1041" r:id="rId27"/>
      </mc:Fallback>
    </mc:AlternateContent>
    <mc:AlternateContent xmlns:mc="http://schemas.openxmlformats.org/markup-compatibility/2006">
      <mc:Choice Requires="x14">
        <oleObject progId="Equation.DSMT4" shapeId="1042" r:id="rId29">
          <objectPr defaultSize="0" autoPict="0" r:id="rId30">
            <anchor moveWithCells="1">
              <from>
                <xdr:col>1</xdr:col>
                <xdr:colOff>0</xdr:colOff>
                <xdr:row>190</xdr:row>
                <xdr:rowOff>0</xdr:rowOff>
              </from>
              <to>
                <xdr:col>1</xdr:col>
                <xdr:colOff>2908300</xdr:colOff>
                <xdr:row>194</xdr:row>
                <xdr:rowOff>0</xdr:rowOff>
              </to>
            </anchor>
          </objectPr>
        </oleObject>
      </mc:Choice>
      <mc:Fallback>
        <oleObject progId="Equation.DSMT4" shapeId="1042" r:id="rId29"/>
      </mc:Fallback>
    </mc:AlternateContent>
    <mc:AlternateContent xmlns:mc="http://schemas.openxmlformats.org/markup-compatibility/2006">
      <mc:Choice Requires="x14">
        <oleObject progId="Equation.DSMT4" shapeId="1045" r:id="rId31">
          <objectPr defaultSize="0" autoPict="0" r:id="rId32">
            <anchor moveWithCells="1">
              <from>
                <xdr:col>1</xdr:col>
                <xdr:colOff>12700</xdr:colOff>
                <xdr:row>107</xdr:row>
                <xdr:rowOff>177800</xdr:rowOff>
              </from>
              <to>
                <xdr:col>1</xdr:col>
                <xdr:colOff>2032000</xdr:colOff>
                <xdr:row>111</xdr:row>
                <xdr:rowOff>0</xdr:rowOff>
              </to>
            </anchor>
          </objectPr>
        </oleObject>
      </mc:Choice>
      <mc:Fallback>
        <oleObject progId="Equation.DSMT4" shapeId="1045" r:id="rId31"/>
      </mc:Fallback>
    </mc:AlternateContent>
    <mc:AlternateContent xmlns:mc="http://schemas.openxmlformats.org/markup-compatibility/2006">
      <mc:Choice Requires="x14">
        <oleObject progId="Equation.DSMT4" shapeId="1047" r:id="rId33">
          <objectPr defaultSize="0" autoPict="0" r:id="rId34">
            <anchor moveWithCells="1">
              <from>
                <xdr:col>1</xdr:col>
                <xdr:colOff>203200</xdr:colOff>
                <xdr:row>24</xdr:row>
                <xdr:rowOff>12700</xdr:rowOff>
              </from>
              <to>
                <xdr:col>1</xdr:col>
                <xdr:colOff>1778000</xdr:colOff>
                <xdr:row>28</xdr:row>
                <xdr:rowOff>88900</xdr:rowOff>
              </to>
            </anchor>
          </objectPr>
        </oleObject>
      </mc:Choice>
      <mc:Fallback>
        <oleObject progId="Equation.DSMT4" shapeId="1047" r:id="rId3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Castano</dc:creator>
  <cp:lastModifiedBy>Sandra Castano</cp:lastModifiedBy>
  <dcterms:created xsi:type="dcterms:W3CDTF">2021-01-29T12:32:04Z</dcterms:created>
  <dcterms:modified xsi:type="dcterms:W3CDTF">2021-02-02T19:19:40Z</dcterms:modified>
</cp:coreProperties>
</file>